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_Диск D\Тарифы в ЖКХ\2025 тарифы\"/>
    </mc:Choice>
  </mc:AlternateContent>
  <bookViews>
    <workbookView xWindow="0" yWindow="0" windowWidth="19200" windowHeight="12165"/>
  </bookViews>
  <sheets>
    <sheet name="2025 Н.Девяткино" sheetId="3" r:id="rId1"/>
  </sheets>
  <calcPr calcId="152511"/>
</workbook>
</file>

<file path=xl/calcChain.xml><?xml version="1.0" encoding="utf-8"?>
<calcChain xmlns="http://schemas.openxmlformats.org/spreadsheetml/2006/main">
  <c r="V30" i="3" l="1"/>
  <c r="T30" i="3"/>
  <c r="R30" i="3"/>
  <c r="P30" i="3"/>
  <c r="N30" i="3"/>
  <c r="L30" i="3"/>
  <c r="J30" i="3"/>
  <c r="H30" i="3"/>
  <c r="F30" i="3"/>
  <c r="D30" i="3"/>
  <c r="V29" i="3"/>
  <c r="T29" i="3"/>
  <c r="R29" i="3"/>
  <c r="P29" i="3"/>
  <c r="N29" i="3"/>
  <c r="L29" i="3"/>
  <c r="J29" i="3"/>
  <c r="H29" i="3"/>
  <c r="F29" i="3"/>
  <c r="D29" i="3"/>
  <c r="V28" i="3"/>
  <c r="T28" i="3"/>
  <c r="R28" i="3"/>
  <c r="P28" i="3"/>
  <c r="N28" i="3"/>
  <c r="L28" i="3"/>
  <c r="J28" i="3"/>
  <c r="H28" i="3"/>
  <c r="F28" i="3"/>
  <c r="D28" i="3"/>
  <c r="V27" i="3"/>
  <c r="T27" i="3"/>
  <c r="R27" i="3"/>
  <c r="P27" i="3"/>
  <c r="N27" i="3"/>
  <c r="L27" i="3"/>
  <c r="J27" i="3"/>
  <c r="H27" i="3"/>
  <c r="F27" i="3"/>
  <c r="D27" i="3"/>
  <c r="V26" i="3"/>
  <c r="T26" i="3"/>
  <c r="R26" i="3"/>
  <c r="P26" i="3"/>
  <c r="N26" i="3"/>
  <c r="L26" i="3"/>
  <c r="J26" i="3"/>
  <c r="H26" i="3"/>
  <c r="F26" i="3"/>
  <c r="D26" i="3"/>
  <c r="V25" i="3"/>
  <c r="T25" i="3"/>
  <c r="R25" i="3"/>
  <c r="P25" i="3"/>
  <c r="N25" i="3"/>
  <c r="L25" i="3"/>
  <c r="J25" i="3"/>
  <c r="H25" i="3"/>
  <c r="F25" i="3"/>
  <c r="D25" i="3"/>
  <c r="V24" i="3"/>
  <c r="T24" i="3"/>
  <c r="R24" i="3"/>
  <c r="P24" i="3"/>
  <c r="N24" i="3"/>
  <c r="L24" i="3"/>
  <c r="J24" i="3"/>
  <c r="H24" i="3"/>
  <c r="F24" i="3"/>
  <c r="D24" i="3"/>
  <c r="V23" i="3"/>
  <c r="T23" i="3"/>
  <c r="R23" i="3"/>
  <c r="P23" i="3"/>
  <c r="N23" i="3"/>
  <c r="L23" i="3"/>
  <c r="J23" i="3"/>
  <c r="H23" i="3"/>
  <c r="F23" i="3"/>
  <c r="D23" i="3"/>
  <c r="V22" i="3"/>
  <c r="T22" i="3"/>
  <c r="R22" i="3"/>
  <c r="P22" i="3"/>
  <c r="N22" i="3"/>
  <c r="L22" i="3"/>
  <c r="U22" i="3" s="1"/>
  <c r="J22" i="3"/>
  <c r="H22" i="3"/>
  <c r="F22" i="3"/>
  <c r="D22" i="3"/>
  <c r="V21" i="3"/>
  <c r="T21" i="3"/>
  <c r="R21" i="3"/>
  <c r="P21" i="3"/>
  <c r="N21" i="3"/>
  <c r="L21" i="3"/>
  <c r="J21" i="3"/>
  <c r="H21" i="3"/>
  <c r="F21" i="3"/>
  <c r="D21" i="3"/>
  <c r="V20" i="3"/>
  <c r="T20" i="3"/>
  <c r="R20" i="3"/>
  <c r="P20" i="3"/>
  <c r="N20" i="3"/>
  <c r="L20" i="3"/>
  <c r="J20" i="3"/>
  <c r="H20" i="3"/>
  <c r="F20" i="3"/>
  <c r="D20" i="3"/>
  <c r="V19" i="3"/>
  <c r="T19" i="3"/>
  <c r="R19" i="3"/>
  <c r="P19" i="3"/>
  <c r="N19" i="3"/>
  <c r="L19" i="3"/>
  <c r="J19" i="3"/>
  <c r="H19" i="3"/>
  <c r="F19" i="3"/>
  <c r="D19" i="3"/>
  <c r="V18" i="3"/>
  <c r="T18" i="3"/>
  <c r="R18" i="3"/>
  <c r="P18" i="3"/>
  <c r="N18" i="3"/>
  <c r="L18" i="3"/>
  <c r="J18" i="3"/>
  <c r="H18" i="3"/>
  <c r="F18" i="3"/>
  <c r="D18" i="3"/>
  <c r="V17" i="3"/>
  <c r="T17" i="3"/>
  <c r="P17" i="3"/>
  <c r="N17" i="3"/>
  <c r="L17" i="3"/>
  <c r="J17" i="3"/>
  <c r="H17" i="3"/>
  <c r="R17" i="3" s="1"/>
  <c r="F17" i="3"/>
  <c r="D17" i="3"/>
  <c r="V16" i="3"/>
  <c r="T16" i="3"/>
  <c r="P16" i="3"/>
  <c r="N16" i="3"/>
  <c r="L16" i="3"/>
  <c r="J16" i="3"/>
  <c r="H16" i="3"/>
  <c r="R16" i="3" s="1"/>
  <c r="F16" i="3"/>
  <c r="D16" i="3"/>
  <c r="V15" i="3"/>
  <c r="T15" i="3"/>
  <c r="P15" i="3"/>
  <c r="N15" i="3"/>
  <c r="L15" i="3"/>
  <c r="J15" i="3"/>
  <c r="H15" i="3"/>
  <c r="R15" i="3" s="1"/>
  <c r="F15" i="3"/>
  <c r="D15" i="3"/>
  <c r="V14" i="3"/>
  <c r="T14" i="3"/>
  <c r="P14" i="3"/>
  <c r="N14" i="3"/>
  <c r="L14" i="3"/>
  <c r="J14" i="3"/>
  <c r="H14" i="3"/>
  <c r="R14" i="3" s="1"/>
  <c r="F14" i="3"/>
  <c r="D14" i="3"/>
  <c r="V13" i="3"/>
  <c r="T13" i="3"/>
  <c r="P13" i="3"/>
  <c r="N13" i="3"/>
  <c r="L13" i="3"/>
  <c r="J13" i="3"/>
  <c r="H13" i="3"/>
  <c r="R13" i="3" s="1"/>
  <c r="F13" i="3"/>
  <c r="D13" i="3"/>
  <c r="V12" i="3"/>
  <c r="T12" i="3"/>
  <c r="P12" i="3"/>
  <c r="N12" i="3"/>
  <c r="L12" i="3"/>
  <c r="J12" i="3"/>
  <c r="H12" i="3"/>
  <c r="R12" i="3" s="1"/>
  <c r="F12" i="3"/>
  <c r="D12" i="3"/>
  <c r="V11" i="3"/>
  <c r="T11" i="3"/>
  <c r="R11" i="3"/>
  <c r="P11" i="3"/>
  <c r="N11" i="3"/>
  <c r="L11" i="3"/>
  <c r="J11" i="3"/>
  <c r="H11" i="3"/>
  <c r="F11" i="3"/>
  <c r="D11" i="3"/>
  <c r="V10" i="3"/>
  <c r="T10" i="3"/>
  <c r="R10" i="3"/>
  <c r="P10" i="3"/>
  <c r="N10" i="3"/>
  <c r="L10" i="3"/>
  <c r="J10" i="3"/>
  <c r="H10" i="3"/>
  <c r="F10" i="3"/>
  <c r="D10" i="3"/>
  <c r="V9" i="3"/>
  <c r="P9" i="3"/>
  <c r="N9" i="3"/>
  <c r="L9" i="3"/>
  <c r="J9" i="3"/>
  <c r="H9" i="3"/>
  <c r="R9" i="3" s="1"/>
  <c r="F9" i="3"/>
  <c r="D9" i="3"/>
  <c r="U12" i="3" l="1"/>
  <c r="U18" i="3"/>
  <c r="U23" i="3"/>
  <c r="U26" i="3"/>
  <c r="U13" i="3"/>
  <c r="U15" i="3"/>
  <c r="U19" i="3"/>
  <c r="U25" i="3"/>
  <c r="U27" i="3"/>
  <c r="U17" i="3"/>
  <c r="U20" i="3"/>
  <c r="U28" i="3"/>
  <c r="U10" i="3"/>
  <c r="U24" i="3"/>
  <c r="U11" i="3"/>
  <c r="U21" i="3"/>
  <c r="U29" i="3"/>
  <c r="U30" i="3"/>
  <c r="U14" i="3"/>
  <c r="U16" i="3"/>
  <c r="U9" i="3"/>
</calcChain>
</file>

<file path=xl/sharedStrings.xml><?xml version="1.0" encoding="utf-8"?>
<sst xmlns="http://schemas.openxmlformats.org/spreadsheetml/2006/main" count="56" uniqueCount="39">
  <si>
    <t>Адрес МКД</t>
  </si>
  <si>
    <t>Итого</t>
  </si>
  <si>
    <t>план.начисления на 2024 год, руб.</t>
  </si>
  <si>
    <t>Тарифы</t>
  </si>
  <si>
    <t>содержание ПТ</t>
  </si>
  <si>
    <t>управление МКД</t>
  </si>
  <si>
    <t>тек.ремонт</t>
  </si>
  <si>
    <t>тариф, руб./кв.м.в месяц</t>
  </si>
  <si>
    <t>содержание дома</t>
  </si>
  <si>
    <t>уборка лест.клеток</t>
  </si>
  <si>
    <t>мусоропровод</t>
  </si>
  <si>
    <t>лифты</t>
  </si>
  <si>
    <t>вдго</t>
  </si>
  <si>
    <t>домофон</t>
  </si>
  <si>
    <t>Тариф всего</t>
  </si>
  <si>
    <t>ООО "УК "РЕКОРД" (старый фонд)</t>
  </si>
  <si>
    <t>Энергетиков, 2</t>
  </si>
  <si>
    <t>НД, Лесная, 2</t>
  </si>
  <si>
    <r>
      <rPr>
        <b/>
        <sz val="11"/>
        <color rgb="FF2E3CED"/>
        <rFont val="Calibri"/>
        <family val="2"/>
        <charset val="204"/>
        <scheme val="minor"/>
      </rPr>
      <t>НД, Лесная, 4</t>
    </r>
  </si>
  <si>
    <t>НД, Лесная, 6</t>
  </si>
  <si>
    <t>Озерная, 7 (д.49)</t>
  </si>
  <si>
    <t>Озерная, 9 (д.51)</t>
  </si>
  <si>
    <t>Энергетиков, 6 (д.55)</t>
  </si>
  <si>
    <t>Капральская, 19 (д.57)</t>
  </si>
  <si>
    <r>
      <rPr>
        <b/>
        <sz val="11"/>
        <color rgb="FF2E3CED"/>
        <rFont val="Calibri"/>
        <family val="2"/>
        <charset val="204"/>
        <scheme val="minor"/>
      </rPr>
      <t>Славы, 10 (д.59)</t>
    </r>
  </si>
  <si>
    <t>Ветеранов, 6 (д.19/63)</t>
  </si>
  <si>
    <t>НД, Ветеранов, 4</t>
  </si>
  <si>
    <t>Ветеранов, 12 (д.19/76)</t>
  </si>
  <si>
    <t>НД, Ветеранов, 2</t>
  </si>
  <si>
    <t>НД, Ветеранов, 10</t>
  </si>
  <si>
    <t>Славы, 7 (дом 93)</t>
  </si>
  <si>
    <t>Ветеранов, 14 (д.94)</t>
  </si>
  <si>
    <t>Ветеранов, 16 (д.95)</t>
  </si>
  <si>
    <t>Энергетиков, 8 (д.61)</t>
  </si>
  <si>
    <t>Ветеранов, 8 (д.19/8)</t>
  </si>
  <si>
    <t>Озерная, 3</t>
  </si>
  <si>
    <t>Озерная, 5</t>
  </si>
  <si>
    <t>Славы, 5</t>
  </si>
  <si>
    <t>Тарифы на жилищные услуги в дер. Новое Девяткино на 2025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</si>
</sst>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р_._-;\-* #,##0.00_р_._-;_-* \-??_р_._-;_-@_-"/>
    <numFmt numFmtId="165" formatCode="0.00;\-0.00"/>
    <numFmt numFmtId="166" formatCode="0.000;\-0.000"/>
  </numFmts>
  <fonts count="5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rgb="FF2E3CED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2">
    <xf numFmtId="0" fontId="1" fillId="0" borderId="0" xfId="0" applyNumberFormat="1" applyFont="1"/>
    <xf numFmtId="0" fontId="1" fillId="0" borderId="0" xfId="0" applyNumberFormat="1" applyFont="1" applyAlignment="1">
      <alignment wrapText="1"/>
    </xf>
    <xf numFmtId="0" fontId="2" fillId="0" borderId="0" xfId="0" applyNumberFormat="1" applyFont="1" applyAlignment="1">
      <alignment horizontal="center" wrapText="1"/>
    </xf>
    <xf numFmtId="0" fontId="1" fillId="0" borderId="1" xfId="0" applyNumberFormat="1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3" fillId="0" borderId="0" xfId="0" applyNumberFormat="1" applyFont="1" applyAlignment="1">
      <alignment wrapText="1"/>
    </xf>
    <xf numFmtId="164" fontId="3" fillId="0" borderId="0" xfId="0" applyNumberFormat="1" applyFont="1" applyAlignment="1">
      <alignment wrapText="1"/>
    </xf>
    <xf numFmtId="2" fontId="3" fillId="0" borderId="1" xfId="0" applyNumberFormat="1" applyFont="1" applyBorder="1" applyAlignment="1">
      <alignment wrapText="1"/>
    </xf>
    <xf numFmtId="165" fontId="1" fillId="0" borderId="0" xfId="0" applyNumberFormat="1" applyFont="1" applyAlignment="1">
      <alignment wrapText="1"/>
    </xf>
    <xf numFmtId="2" fontId="1" fillId="0" borderId="0" xfId="0" applyNumberFormat="1" applyFont="1" applyAlignment="1">
      <alignment wrapText="1"/>
    </xf>
    <xf numFmtId="0" fontId="4" fillId="0" borderId="1" xfId="0" applyNumberFormat="1" applyFont="1" applyBorder="1" applyAlignment="1">
      <alignment wrapText="1"/>
    </xf>
    <xf numFmtId="164" fontId="3" fillId="0" borderId="1" xfId="0" applyNumberFormat="1" applyFont="1" applyBorder="1" applyAlignment="1">
      <alignment wrapText="1"/>
    </xf>
    <xf numFmtId="165" fontId="3" fillId="0" borderId="0" xfId="0" applyNumberFormat="1" applyFont="1" applyAlignment="1">
      <alignment wrapText="1"/>
    </xf>
    <xf numFmtId="0" fontId="2" fillId="0" borderId="0" xfId="0" applyNumberFormat="1" applyFont="1" applyAlignment="1">
      <alignment horizontal="center" wrapText="1"/>
    </xf>
    <xf numFmtId="0" fontId="3" fillId="0" borderId="0" xfId="0" applyNumberFormat="1" applyFont="1" applyAlignment="1">
      <alignment horizontal="left" wrapText="1"/>
    </xf>
    <xf numFmtId="0" fontId="1" fillId="0" borderId="0" xfId="0" applyNumberFormat="1" applyFont="1" applyAlignment="1">
      <alignment horizontal="center" wrapText="1"/>
    </xf>
    <xf numFmtId="2" fontId="1" fillId="0" borderId="1" xfId="0" applyNumberFormat="1" applyFont="1" applyBorder="1" applyAlignment="1">
      <alignment horizontal="center" wrapText="1"/>
    </xf>
    <xf numFmtId="164" fontId="1" fillId="0" borderId="1" xfId="0" applyNumberFormat="1" applyFont="1" applyBorder="1" applyAlignment="1">
      <alignment horizontal="center" wrapText="1"/>
    </xf>
    <xf numFmtId="2" fontId="3" fillId="0" borderId="1" xfId="0" applyNumberFormat="1" applyFont="1" applyBorder="1" applyAlignment="1">
      <alignment horizontal="center" wrapText="1"/>
    </xf>
    <xf numFmtId="164" fontId="3" fillId="0" borderId="1" xfId="0" applyNumberFormat="1" applyFont="1" applyBorder="1" applyAlignment="1">
      <alignment horizontal="center" wrapText="1"/>
    </xf>
    <xf numFmtId="166" fontId="3" fillId="0" borderId="0" xfId="0" applyNumberFormat="1" applyFont="1" applyAlignment="1">
      <alignment horizontal="center" wrapText="1"/>
    </xf>
    <xf numFmtId="164" fontId="3" fillId="0" borderId="0" xfId="0" applyNumberFormat="1" applyFont="1" applyAlignment="1">
      <alignment horizontal="center" wrapText="1"/>
    </xf>
    <xf numFmtId="2" fontId="3" fillId="0" borderId="0" xfId="0" applyNumberFormat="1" applyFont="1" applyAlignment="1">
      <alignment horizontal="center" wrapText="1"/>
    </xf>
    <xf numFmtId="0" fontId="1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 wrapText="1"/>
    </xf>
    <xf numFmtId="0" fontId="1" fillId="0" borderId="0" xfId="0" applyNumberFormat="1" applyFont="1" applyAlignment="1">
      <alignment horizontal="center" vertical="top" wrapText="1"/>
    </xf>
    <xf numFmtId="0" fontId="1" fillId="0" borderId="0" xfId="0" applyNumberFormat="1" applyFont="1" applyAlignment="1">
      <alignment vertical="top" wrapText="1"/>
    </xf>
    <xf numFmtId="0" fontId="1" fillId="0" borderId="2" xfId="0" applyNumberFormat="1" applyFont="1" applyBorder="1" applyAlignment="1">
      <alignment horizontal="center" vertical="top" wrapText="1"/>
    </xf>
    <xf numFmtId="0" fontId="1" fillId="0" borderId="1" xfId="0" applyNumberFormat="1" applyFont="1" applyBorder="1" applyAlignment="1">
      <alignment horizontal="center" vertical="top" wrapText="1"/>
    </xf>
    <xf numFmtId="0" fontId="1" fillId="0" borderId="1" xfId="0" applyNumberFormat="1" applyFont="1" applyBorder="1" applyAlignment="1">
      <alignment vertical="top" wrapText="1"/>
    </xf>
    <xf numFmtId="0" fontId="1" fillId="0" borderId="1" xfId="0" applyNumberFormat="1" applyFont="1" applyBorder="1" applyAlignment="1">
      <alignment horizontal="center" vertical="top" wrapText="1"/>
    </xf>
    <xf numFmtId="0" fontId="1" fillId="0" borderId="4" xfId="0" applyNumberFormat="1" applyFont="1" applyBorder="1" applyAlignment="1">
      <alignment horizontal="center" vertical="top" wrapText="1"/>
    </xf>
    <xf numFmtId="0" fontId="1" fillId="0" borderId="5" xfId="0" applyNumberFormat="1" applyFont="1" applyBorder="1" applyAlignment="1">
      <alignment horizontal="center" vertical="top" wrapText="1"/>
    </xf>
    <xf numFmtId="0" fontId="1" fillId="0" borderId="3" xfId="0" applyNumberFormat="1" applyFont="1" applyBorder="1" applyAlignment="1">
      <alignment horizontal="center" vertical="top" wrapText="1"/>
    </xf>
    <xf numFmtId="0" fontId="2" fillId="0" borderId="0" xfId="0" applyNumberFormat="1" applyFont="1" applyAlignment="1">
      <alignment horizontal="center" wrapText="1"/>
    </xf>
    <xf numFmtId="0" fontId="1" fillId="0" borderId="6" xfId="0" applyNumberFormat="1" applyFont="1" applyBorder="1" applyAlignment="1">
      <alignment horizontal="center" vertical="top" wrapText="1"/>
    </xf>
    <xf numFmtId="0" fontId="1" fillId="0" borderId="0" xfId="0" applyNumberFormat="1" applyFont="1" applyAlignment="1">
      <alignment wrapText="1"/>
    </xf>
    <xf numFmtId="0" fontId="2" fillId="0" borderId="7" xfId="0" applyNumberFormat="1" applyFont="1" applyBorder="1" applyAlignment="1">
      <alignment horizontal="left" wrapText="1"/>
    </xf>
    <xf numFmtId="0" fontId="2" fillId="0" borderId="5" xfId="0" applyNumberFormat="1" applyFont="1" applyBorder="1" applyAlignment="1">
      <alignment horizontal="left" wrapText="1"/>
    </xf>
    <xf numFmtId="0" fontId="1" fillId="0" borderId="5" xfId="0" applyNumberFormat="1" applyFont="1" applyBorder="1" applyAlignment="1">
      <alignment wrapText="1"/>
    </xf>
    <xf numFmtId="0" fontId="1" fillId="0" borderId="3" xfId="0" applyNumberFormat="1" applyFon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Z40"/>
  <sheetViews>
    <sheetView tabSelected="1" view="pageBreakPreview" zoomScale="90" zoomScaleNormal="100" zoomScaleSheetLayoutView="90" workbookViewId="0">
      <selection activeCell="G34" sqref="G34"/>
    </sheetView>
  </sheetViews>
  <sheetFormatPr defaultColWidth="9.140625" defaultRowHeight="15" x14ac:dyDescent="0.25"/>
  <cols>
    <col min="1" max="1" width="1.28515625" customWidth="1"/>
    <col min="2" max="2" width="24" customWidth="1"/>
    <col min="3" max="3" width="7.5703125" style="24" customWidth="1"/>
    <col min="4" max="4" width="14.28515625" style="24" hidden="1" customWidth="1"/>
    <col min="5" max="5" width="8.5703125" style="24" customWidth="1"/>
    <col min="6" max="6" width="15" style="24" hidden="1" customWidth="1"/>
    <col min="7" max="7" width="8.7109375" style="24" customWidth="1"/>
    <col min="8" max="8" width="14.5703125" style="24" hidden="1" customWidth="1"/>
    <col min="9" max="9" width="8.42578125" style="24" customWidth="1"/>
    <col min="10" max="10" width="14.42578125" style="24" hidden="1" customWidth="1"/>
    <col min="11" max="11" width="9.5703125" style="24" customWidth="1"/>
    <col min="12" max="12" width="15.7109375" style="24" hidden="1" customWidth="1"/>
    <col min="13" max="13" width="8.7109375" style="24" customWidth="1"/>
    <col min="14" max="14" width="15.5703125" style="24" hidden="1" customWidth="1"/>
    <col min="15" max="15" width="8.140625" style="24" customWidth="1"/>
    <col min="16" max="16" width="15.5703125" style="24" hidden="1" customWidth="1"/>
    <col min="17" max="17" width="7.85546875" style="24" customWidth="1"/>
    <col min="18" max="18" width="15.5703125" style="24" hidden="1" customWidth="1"/>
    <col min="19" max="19" width="8.85546875" style="24" customWidth="1"/>
    <col min="20" max="20" width="14.42578125" hidden="1" customWidth="1"/>
    <col min="21" max="21" width="15.28515625" hidden="1" customWidth="1"/>
    <col min="22" max="22" width="7.140625" style="24" customWidth="1"/>
    <col min="23" max="23" width="8.85546875" bestFit="1" customWidth="1"/>
    <col min="26" max="26" width="11.42578125" customWidth="1"/>
  </cols>
  <sheetData>
    <row r="2" spans="2:26" s="1" customFormat="1" ht="15.75" x14ac:dyDescent="0.25">
      <c r="B2" s="35"/>
      <c r="C2" s="35"/>
      <c r="D2" s="35"/>
      <c r="E2" s="35"/>
      <c r="F2" s="35"/>
      <c r="G2" s="35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2"/>
      <c r="U2" s="2"/>
      <c r="V2" s="16"/>
    </row>
    <row r="3" spans="2:26" s="1" customFormat="1" ht="15" customHeight="1" x14ac:dyDescent="0.25">
      <c r="B3" s="35" t="s">
        <v>38</v>
      </c>
      <c r="C3" s="35"/>
      <c r="D3" s="35"/>
      <c r="E3" s="35"/>
      <c r="F3" s="35"/>
      <c r="G3" s="35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</row>
    <row r="4" spans="2:26" s="1" customFormat="1" x14ac:dyDescent="0.25"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V4" s="16"/>
    </row>
    <row r="5" spans="2:26" s="27" customFormat="1" ht="18.75" customHeight="1" x14ac:dyDescent="0.25">
      <c r="B5" s="31" t="s">
        <v>0</v>
      </c>
      <c r="C5" s="31" t="s">
        <v>3</v>
      </c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4"/>
      <c r="V5" s="26"/>
    </row>
    <row r="6" spans="2:26" s="27" customFormat="1" ht="48.75" customHeight="1" x14ac:dyDescent="0.25">
      <c r="B6" s="36"/>
      <c r="C6" s="31" t="s">
        <v>6</v>
      </c>
      <c r="D6" s="34"/>
      <c r="E6" s="31" t="s">
        <v>8</v>
      </c>
      <c r="F6" s="34"/>
      <c r="G6" s="31" t="s">
        <v>9</v>
      </c>
      <c r="H6" s="34"/>
      <c r="I6" s="31" t="s">
        <v>4</v>
      </c>
      <c r="J6" s="34"/>
      <c r="K6" s="31" t="s">
        <v>5</v>
      </c>
      <c r="L6" s="34"/>
      <c r="M6" s="31" t="s">
        <v>10</v>
      </c>
      <c r="N6" s="34"/>
      <c r="O6" s="31" t="s">
        <v>11</v>
      </c>
      <c r="P6" s="34"/>
      <c r="Q6" s="31" t="s">
        <v>12</v>
      </c>
      <c r="R6" s="34"/>
      <c r="S6" s="31" t="s">
        <v>13</v>
      </c>
      <c r="T6" s="34"/>
      <c r="U6" s="28" t="s">
        <v>1</v>
      </c>
      <c r="V6" s="31" t="s">
        <v>14</v>
      </c>
    </row>
    <row r="7" spans="2:26" s="27" customFormat="1" ht="63" customHeight="1" x14ac:dyDescent="0.25">
      <c r="B7" s="32"/>
      <c r="C7" s="29" t="s">
        <v>7</v>
      </c>
      <c r="D7" s="29" t="s">
        <v>2</v>
      </c>
      <c r="E7" s="29" t="s">
        <v>7</v>
      </c>
      <c r="F7" s="29" t="s">
        <v>2</v>
      </c>
      <c r="G7" s="29" t="s">
        <v>7</v>
      </c>
      <c r="H7" s="29" t="s">
        <v>2</v>
      </c>
      <c r="I7" s="29" t="s">
        <v>7</v>
      </c>
      <c r="J7" s="29" t="s">
        <v>2</v>
      </c>
      <c r="K7" s="29" t="s">
        <v>7</v>
      </c>
      <c r="L7" s="29" t="s">
        <v>2</v>
      </c>
      <c r="M7" s="29" t="s">
        <v>7</v>
      </c>
      <c r="N7" s="29" t="s">
        <v>2</v>
      </c>
      <c r="O7" s="29" t="s">
        <v>7</v>
      </c>
      <c r="P7" s="29" t="s">
        <v>2</v>
      </c>
      <c r="Q7" s="29" t="s">
        <v>7</v>
      </c>
      <c r="R7" s="29" t="s">
        <v>2</v>
      </c>
      <c r="S7" s="29" t="s">
        <v>7</v>
      </c>
      <c r="T7" s="30" t="s">
        <v>2</v>
      </c>
      <c r="U7" s="30" t="s">
        <v>2</v>
      </c>
      <c r="V7" s="32"/>
    </row>
    <row r="8" spans="2:26" s="1" customFormat="1" ht="15.75" x14ac:dyDescent="0.25">
      <c r="B8" s="38" t="s">
        <v>15</v>
      </c>
      <c r="C8" s="39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1"/>
    </row>
    <row r="9" spans="2:26" s="1" customFormat="1" x14ac:dyDescent="0.25">
      <c r="B9" s="3" t="s">
        <v>16</v>
      </c>
      <c r="C9" s="17">
        <v>3.36</v>
      </c>
      <c r="D9" s="18" t="e">
        <f>#REF!*C9*12</f>
        <v>#REF!</v>
      </c>
      <c r="E9" s="17">
        <v>7.36</v>
      </c>
      <c r="F9" s="18" t="e">
        <f>#REF!*E9*12</f>
        <v>#REF!</v>
      </c>
      <c r="G9" s="17">
        <v>3.53</v>
      </c>
      <c r="H9" s="18" t="e">
        <f>#REF!*G9*12</f>
        <v>#REF!</v>
      </c>
      <c r="I9" s="17">
        <v>3.13</v>
      </c>
      <c r="J9" s="18" t="e">
        <f>#REF!*12*I9</f>
        <v>#REF!</v>
      </c>
      <c r="K9" s="17">
        <v>3.96</v>
      </c>
      <c r="L9" s="18" t="e">
        <f>#REF!*12*K9</f>
        <v>#REF!</v>
      </c>
      <c r="M9" s="17">
        <v>1.06</v>
      </c>
      <c r="N9" s="18" t="e">
        <f>#REF!*12*M9</f>
        <v>#REF!</v>
      </c>
      <c r="O9" s="17">
        <v>4.75</v>
      </c>
      <c r="P9" s="18" t="e">
        <f>O9*12*#REF!</f>
        <v>#REF!</v>
      </c>
      <c r="Q9" s="17"/>
      <c r="R9" s="18" t="e">
        <f>H9*12*Q9</f>
        <v>#REF!</v>
      </c>
      <c r="S9" s="17"/>
      <c r="T9" s="4"/>
      <c r="U9" s="4" t="e">
        <f t="shared" ref="U9:U30" si="0">N9+L9+J9+H9+F9+D9+P9+R9+T9</f>
        <v>#REF!</v>
      </c>
      <c r="V9" s="17">
        <f t="shared" ref="V9:V30" si="1">C9+E9+G9+I9+K9+M9+O9+Q9+S9</f>
        <v>27.15</v>
      </c>
      <c r="X9" s="9"/>
      <c r="Z9" s="10"/>
    </row>
    <row r="10" spans="2:26" s="1" customFormat="1" x14ac:dyDescent="0.25">
      <c r="B10" s="3" t="s">
        <v>17</v>
      </c>
      <c r="C10" s="17">
        <v>3.36</v>
      </c>
      <c r="D10" s="18" t="e">
        <f>#REF!*C10*12</f>
        <v>#REF!</v>
      </c>
      <c r="E10" s="17">
        <v>7.36</v>
      </c>
      <c r="F10" s="18" t="e">
        <f>#REF!*E10*12</f>
        <v>#REF!</v>
      </c>
      <c r="G10" s="17">
        <v>3.53</v>
      </c>
      <c r="H10" s="18" t="e">
        <f>#REF!*G10*12</f>
        <v>#REF!</v>
      </c>
      <c r="I10" s="17">
        <v>3.13</v>
      </c>
      <c r="J10" s="18" t="e">
        <f>#REF!*12*I10</f>
        <v>#REF!</v>
      </c>
      <c r="K10" s="17">
        <v>3.96</v>
      </c>
      <c r="L10" s="18" t="e">
        <f>#REF!*12*K10</f>
        <v>#REF!</v>
      </c>
      <c r="M10" s="17">
        <v>1.06</v>
      </c>
      <c r="N10" s="17">
        <f>14781.6*12*M10</f>
        <v>188021.95200000002</v>
      </c>
      <c r="O10" s="17">
        <v>4.75</v>
      </c>
      <c r="P10" s="18" t="e">
        <f>O10*12*#REF!</f>
        <v>#REF!</v>
      </c>
      <c r="Q10" s="17"/>
      <c r="R10" s="18">
        <f>14786.9*12*Q10</f>
        <v>0</v>
      </c>
      <c r="S10" s="17">
        <v>0.52</v>
      </c>
      <c r="T10" s="4" t="e">
        <f>S10*12*#REF!</f>
        <v>#REF!</v>
      </c>
      <c r="U10" s="4" t="e">
        <f t="shared" si="0"/>
        <v>#REF!</v>
      </c>
      <c r="V10" s="17">
        <f t="shared" si="1"/>
        <v>27.669999999999998</v>
      </c>
      <c r="X10" s="9"/>
      <c r="Z10" s="10"/>
    </row>
    <row r="11" spans="2:26" s="6" customFormat="1" x14ac:dyDescent="0.25">
      <c r="B11" s="11" t="s">
        <v>18</v>
      </c>
      <c r="C11" s="19">
        <v>3.28</v>
      </c>
      <c r="D11" s="20" t="e">
        <f>#REF!*C11*12</f>
        <v>#REF!</v>
      </c>
      <c r="E11" s="19">
        <v>7.19</v>
      </c>
      <c r="F11" s="20" t="e">
        <f>#REF!*E11*12</f>
        <v>#REF!</v>
      </c>
      <c r="G11" s="19">
        <v>3.44</v>
      </c>
      <c r="H11" s="20" t="e">
        <f>#REF!*G11*12</f>
        <v>#REF!</v>
      </c>
      <c r="I11" s="19">
        <v>3.05</v>
      </c>
      <c r="J11" s="20" t="e">
        <f>#REF!*12*I11</f>
        <v>#REF!</v>
      </c>
      <c r="K11" s="19">
        <v>3.87</v>
      </c>
      <c r="L11" s="20" t="e">
        <f>#REF!*12*K11</f>
        <v>#REF!</v>
      </c>
      <c r="M11" s="19">
        <v>1.03</v>
      </c>
      <c r="N11" s="20" t="e">
        <f>#REF!*12*M11</f>
        <v>#REF!</v>
      </c>
      <c r="O11" s="19">
        <v>4.6399999999999997</v>
      </c>
      <c r="P11" s="20" t="e">
        <f>O11*12*#REF!</f>
        <v>#REF!</v>
      </c>
      <c r="Q11" s="19"/>
      <c r="R11" s="20" t="e">
        <f t="shared" ref="R11:R17" si="2">H11*12*Q11</f>
        <v>#REF!</v>
      </c>
      <c r="S11" s="19">
        <v>0.48</v>
      </c>
      <c r="T11" s="8">
        <f>S11*12*2060.7</f>
        <v>11869.631999999998</v>
      </c>
      <c r="U11" s="12" t="e">
        <f t="shared" si="0"/>
        <v>#REF!</v>
      </c>
      <c r="V11" s="19">
        <f t="shared" si="1"/>
        <v>26.980000000000004</v>
      </c>
      <c r="X11" s="13"/>
      <c r="Z11" s="10"/>
    </row>
    <row r="12" spans="2:26" s="1" customFormat="1" x14ac:dyDescent="0.25">
      <c r="B12" s="3" t="s">
        <v>19</v>
      </c>
      <c r="C12" s="17">
        <v>3.36</v>
      </c>
      <c r="D12" s="18" t="e">
        <f>#REF!*C12*12</f>
        <v>#REF!</v>
      </c>
      <c r="E12" s="17">
        <v>7.36</v>
      </c>
      <c r="F12" s="18" t="e">
        <f>#REF!*E12*12</f>
        <v>#REF!</v>
      </c>
      <c r="G12" s="17">
        <v>3.53</v>
      </c>
      <c r="H12" s="18" t="e">
        <f>#REF!*G12*12</f>
        <v>#REF!</v>
      </c>
      <c r="I12" s="17">
        <v>3.13</v>
      </c>
      <c r="J12" s="18" t="e">
        <f>#REF!*12*I12</f>
        <v>#REF!</v>
      </c>
      <c r="K12" s="17">
        <v>3.96</v>
      </c>
      <c r="L12" s="18" t="e">
        <f>#REF!*12*K12</f>
        <v>#REF!</v>
      </c>
      <c r="M12" s="17">
        <v>1.06</v>
      </c>
      <c r="N12" s="18" t="e">
        <f>#REF!*12*M12</f>
        <v>#REF!</v>
      </c>
      <c r="O12" s="17">
        <v>4.75</v>
      </c>
      <c r="P12" s="18" t="e">
        <f>O12*12*#REF!</f>
        <v>#REF!</v>
      </c>
      <c r="Q12" s="17"/>
      <c r="R12" s="18" t="e">
        <f t="shared" si="2"/>
        <v>#REF!</v>
      </c>
      <c r="S12" s="17">
        <v>0.52</v>
      </c>
      <c r="T12" s="4" t="e">
        <f>S12*12*#REF!</f>
        <v>#REF!</v>
      </c>
      <c r="U12" s="4" t="e">
        <f t="shared" si="0"/>
        <v>#REF!</v>
      </c>
      <c r="V12" s="17">
        <f t="shared" si="1"/>
        <v>27.669999999999998</v>
      </c>
      <c r="X12" s="9"/>
      <c r="Z12" s="10"/>
    </row>
    <row r="13" spans="2:26" s="1" customFormat="1" x14ac:dyDescent="0.25">
      <c r="B13" s="3" t="s">
        <v>20</v>
      </c>
      <c r="C13" s="17">
        <v>3.36</v>
      </c>
      <c r="D13" s="18" t="e">
        <f>#REF!*C13*12</f>
        <v>#REF!</v>
      </c>
      <c r="E13" s="17">
        <v>7.36</v>
      </c>
      <c r="F13" s="18" t="e">
        <f>#REF!*E13*12</f>
        <v>#REF!</v>
      </c>
      <c r="G13" s="17">
        <v>3.53</v>
      </c>
      <c r="H13" s="18" t="e">
        <f>#REF!*G13*12</f>
        <v>#REF!</v>
      </c>
      <c r="I13" s="17">
        <v>3.13</v>
      </c>
      <c r="J13" s="18" t="e">
        <f>#REF!*12*I13</f>
        <v>#REF!</v>
      </c>
      <c r="K13" s="17">
        <v>3.96</v>
      </c>
      <c r="L13" s="18" t="e">
        <f>#REF!*12*K13</f>
        <v>#REF!</v>
      </c>
      <c r="M13" s="17">
        <v>1.06</v>
      </c>
      <c r="N13" s="18" t="e">
        <f>#REF!*12*M13</f>
        <v>#REF!</v>
      </c>
      <c r="O13" s="17">
        <v>4.75</v>
      </c>
      <c r="P13" s="18" t="e">
        <f>O13*12*#REF!</f>
        <v>#REF!</v>
      </c>
      <c r="Q13" s="17"/>
      <c r="R13" s="18" t="e">
        <f t="shared" si="2"/>
        <v>#REF!</v>
      </c>
      <c r="S13" s="17"/>
      <c r="T13" s="4" t="e">
        <f>S13*12*#REF!</f>
        <v>#REF!</v>
      </c>
      <c r="U13" s="4" t="e">
        <f t="shared" si="0"/>
        <v>#REF!</v>
      </c>
      <c r="V13" s="17">
        <f t="shared" si="1"/>
        <v>27.15</v>
      </c>
      <c r="X13" s="9"/>
      <c r="Z13" s="10"/>
    </row>
    <row r="14" spans="2:26" s="1" customFormat="1" x14ac:dyDescent="0.25">
      <c r="B14" s="3" t="s">
        <v>21</v>
      </c>
      <c r="C14" s="17">
        <v>3.36</v>
      </c>
      <c r="D14" s="18" t="e">
        <f>#REF!*C14*12</f>
        <v>#REF!</v>
      </c>
      <c r="E14" s="17">
        <v>7.36</v>
      </c>
      <c r="F14" s="18" t="e">
        <f>#REF!*E14*12</f>
        <v>#REF!</v>
      </c>
      <c r="G14" s="17">
        <v>3.53</v>
      </c>
      <c r="H14" s="18" t="e">
        <f>#REF!*G14*12</f>
        <v>#REF!</v>
      </c>
      <c r="I14" s="17">
        <v>3.13</v>
      </c>
      <c r="J14" s="18" t="e">
        <f>#REF!*12*I14</f>
        <v>#REF!</v>
      </c>
      <c r="K14" s="17">
        <v>3.96</v>
      </c>
      <c r="L14" s="18" t="e">
        <f>#REF!*12*K14</f>
        <v>#REF!</v>
      </c>
      <c r="M14" s="17">
        <v>1.06</v>
      </c>
      <c r="N14" s="18" t="e">
        <f>#REF!*12*M14</f>
        <v>#REF!</v>
      </c>
      <c r="O14" s="17">
        <v>4.75</v>
      </c>
      <c r="P14" s="18" t="e">
        <f>O14*12*#REF!</f>
        <v>#REF!</v>
      </c>
      <c r="Q14" s="17"/>
      <c r="R14" s="18" t="e">
        <f t="shared" si="2"/>
        <v>#REF!</v>
      </c>
      <c r="S14" s="17"/>
      <c r="T14" s="4" t="e">
        <f>S14*12*#REF!</f>
        <v>#REF!</v>
      </c>
      <c r="U14" s="4" t="e">
        <f t="shared" si="0"/>
        <v>#REF!</v>
      </c>
      <c r="V14" s="17">
        <f t="shared" si="1"/>
        <v>27.15</v>
      </c>
      <c r="X14" s="9"/>
      <c r="Z14" s="10"/>
    </row>
    <row r="15" spans="2:26" s="1" customFormat="1" x14ac:dyDescent="0.25">
      <c r="B15" s="3" t="s">
        <v>22</v>
      </c>
      <c r="C15" s="17">
        <v>3.36</v>
      </c>
      <c r="D15" s="18" t="e">
        <f>#REF!*C15*12</f>
        <v>#REF!</v>
      </c>
      <c r="E15" s="17">
        <v>7.36</v>
      </c>
      <c r="F15" s="18" t="e">
        <f>#REF!*E15*12</f>
        <v>#REF!</v>
      </c>
      <c r="G15" s="17">
        <v>3.53</v>
      </c>
      <c r="H15" s="18" t="e">
        <f>#REF!*G15*12</f>
        <v>#REF!</v>
      </c>
      <c r="I15" s="17">
        <v>3.13</v>
      </c>
      <c r="J15" s="18" t="e">
        <f>#REF!*12*I15</f>
        <v>#REF!</v>
      </c>
      <c r="K15" s="17">
        <v>3.96</v>
      </c>
      <c r="L15" s="18" t="e">
        <f>#REF!*12*K15</f>
        <v>#REF!</v>
      </c>
      <c r="M15" s="17">
        <v>1.06</v>
      </c>
      <c r="N15" s="18" t="e">
        <f>#REF!*12*M15</f>
        <v>#REF!</v>
      </c>
      <c r="O15" s="17">
        <v>4.75</v>
      </c>
      <c r="P15" s="18" t="e">
        <f>O15*12*#REF!</f>
        <v>#REF!</v>
      </c>
      <c r="Q15" s="17"/>
      <c r="R15" s="18" t="e">
        <f t="shared" si="2"/>
        <v>#REF!</v>
      </c>
      <c r="S15" s="17">
        <v>0.52</v>
      </c>
      <c r="T15" s="4">
        <f>0.45*12*6405.8</f>
        <v>34591.32</v>
      </c>
      <c r="U15" s="4" t="e">
        <f t="shared" si="0"/>
        <v>#REF!</v>
      </c>
      <c r="V15" s="17">
        <f t="shared" si="1"/>
        <v>27.669999999999998</v>
      </c>
      <c r="X15" s="9"/>
      <c r="Z15" s="10"/>
    </row>
    <row r="16" spans="2:26" s="1" customFormat="1" ht="18" customHeight="1" x14ac:dyDescent="0.25">
      <c r="B16" s="3" t="s">
        <v>23</v>
      </c>
      <c r="C16" s="17">
        <v>3.36</v>
      </c>
      <c r="D16" s="18" t="e">
        <f>#REF!*C16*12</f>
        <v>#REF!</v>
      </c>
      <c r="E16" s="17">
        <v>7.36</v>
      </c>
      <c r="F16" s="18" t="e">
        <f>#REF!*E16*12</f>
        <v>#REF!</v>
      </c>
      <c r="G16" s="17">
        <v>3.53</v>
      </c>
      <c r="H16" s="18" t="e">
        <f>#REF!*G16*12</f>
        <v>#REF!</v>
      </c>
      <c r="I16" s="17">
        <v>3.13</v>
      </c>
      <c r="J16" s="18" t="e">
        <f>#REF!*12*I16</f>
        <v>#REF!</v>
      </c>
      <c r="K16" s="17">
        <v>3.96</v>
      </c>
      <c r="L16" s="18" t="e">
        <f>#REF!*12*K16</f>
        <v>#REF!</v>
      </c>
      <c r="M16" s="17"/>
      <c r="N16" s="18" t="e">
        <f>#REF!*12*M16</f>
        <v>#REF!</v>
      </c>
      <c r="O16" s="17">
        <v>4.75</v>
      </c>
      <c r="P16" s="18" t="e">
        <f>O16*12*#REF!</f>
        <v>#REF!</v>
      </c>
      <c r="Q16" s="17"/>
      <c r="R16" s="18" t="e">
        <f t="shared" si="2"/>
        <v>#REF!</v>
      </c>
      <c r="S16" s="17"/>
      <c r="T16" s="4" t="e">
        <f>S16*12*#REF!</f>
        <v>#REF!</v>
      </c>
      <c r="U16" s="4" t="e">
        <f t="shared" si="0"/>
        <v>#REF!</v>
      </c>
      <c r="V16" s="17">
        <f t="shared" si="1"/>
        <v>26.09</v>
      </c>
      <c r="X16" s="9"/>
      <c r="Z16" s="10"/>
    </row>
    <row r="17" spans="2:26" s="6" customFormat="1" x14ac:dyDescent="0.25">
      <c r="B17" s="11" t="s">
        <v>24</v>
      </c>
      <c r="C17" s="19">
        <v>3.28</v>
      </c>
      <c r="D17" s="20" t="e">
        <f>#REF!*C17*12</f>
        <v>#REF!</v>
      </c>
      <c r="E17" s="19">
        <v>7.19</v>
      </c>
      <c r="F17" s="20" t="e">
        <f>#REF!*E17*12</f>
        <v>#REF!</v>
      </c>
      <c r="G17" s="19">
        <v>3.44</v>
      </c>
      <c r="H17" s="20" t="e">
        <f>#REF!*G17*12</f>
        <v>#REF!</v>
      </c>
      <c r="I17" s="19">
        <v>3.05</v>
      </c>
      <c r="J17" s="20" t="e">
        <f>#REF!*12*I17</f>
        <v>#REF!</v>
      </c>
      <c r="K17" s="19">
        <v>3.87</v>
      </c>
      <c r="L17" s="20" t="e">
        <f>#REF!*12*K17</f>
        <v>#REF!</v>
      </c>
      <c r="M17" s="19">
        <v>1.03</v>
      </c>
      <c r="N17" s="20" t="e">
        <f>#REF!*12*M17</f>
        <v>#REF!</v>
      </c>
      <c r="O17" s="19">
        <v>4.6399999999999997</v>
      </c>
      <c r="P17" s="20" t="e">
        <f>O17*12*#REF!</f>
        <v>#REF!</v>
      </c>
      <c r="Q17" s="19"/>
      <c r="R17" s="20" t="e">
        <f t="shared" si="2"/>
        <v>#REF!</v>
      </c>
      <c r="S17" s="19"/>
      <c r="T17" s="12" t="e">
        <f>S17*12*#REF!</f>
        <v>#REF!</v>
      </c>
      <c r="U17" s="12" t="e">
        <f t="shared" si="0"/>
        <v>#REF!</v>
      </c>
      <c r="V17" s="19">
        <f t="shared" si="1"/>
        <v>26.500000000000004</v>
      </c>
      <c r="X17" s="13"/>
      <c r="Z17" s="10"/>
    </row>
    <row r="18" spans="2:26" s="1" customFormat="1" ht="17.25" customHeight="1" x14ac:dyDescent="0.25">
      <c r="B18" s="3" t="s">
        <v>25</v>
      </c>
      <c r="C18" s="17">
        <v>3.36</v>
      </c>
      <c r="D18" s="18" t="e">
        <f>#REF!*C18*12</f>
        <v>#REF!</v>
      </c>
      <c r="E18" s="17">
        <v>7.36</v>
      </c>
      <c r="F18" s="18" t="e">
        <f>#REF!*E18*12</f>
        <v>#REF!</v>
      </c>
      <c r="G18" s="17">
        <v>3.53</v>
      </c>
      <c r="H18" s="18" t="e">
        <f>#REF!*G18*12</f>
        <v>#REF!</v>
      </c>
      <c r="I18" s="17">
        <v>3.13</v>
      </c>
      <c r="J18" s="18" t="e">
        <f>#REF!*12*I18</f>
        <v>#REF!</v>
      </c>
      <c r="K18" s="17">
        <v>3.96</v>
      </c>
      <c r="L18" s="18" t="e">
        <f>#REF!*12*K18</f>
        <v>#REF!</v>
      </c>
      <c r="M18" s="17"/>
      <c r="N18" s="18" t="e">
        <f>#REF!*12*M18</f>
        <v>#REF!</v>
      </c>
      <c r="O18" s="17"/>
      <c r="P18" s="18" t="e">
        <f>O18*12*#REF!</f>
        <v>#REF!</v>
      </c>
      <c r="Q18" s="17">
        <v>1.03</v>
      </c>
      <c r="R18" s="18" t="e">
        <f>Q18*12*#REF!</f>
        <v>#REF!</v>
      </c>
      <c r="S18" s="17"/>
      <c r="T18" s="4" t="e">
        <f>S18*12*#REF!</f>
        <v>#REF!</v>
      </c>
      <c r="U18" s="4" t="e">
        <f t="shared" si="0"/>
        <v>#REF!</v>
      </c>
      <c r="V18" s="17">
        <f t="shared" si="1"/>
        <v>22.37</v>
      </c>
      <c r="X18" s="9"/>
      <c r="Z18" s="10"/>
    </row>
    <row r="19" spans="2:26" s="1" customFormat="1" x14ac:dyDescent="0.25">
      <c r="B19" s="3" t="s">
        <v>26</v>
      </c>
      <c r="C19" s="17">
        <v>3.36</v>
      </c>
      <c r="D19" s="18" t="e">
        <f>#REF!*C19*12</f>
        <v>#REF!</v>
      </c>
      <c r="E19" s="17">
        <v>7.36</v>
      </c>
      <c r="F19" s="18" t="e">
        <f>#REF!*E19*12</f>
        <v>#REF!</v>
      </c>
      <c r="G19" s="17">
        <v>3.53</v>
      </c>
      <c r="H19" s="18" t="e">
        <f>#REF!*G19*12</f>
        <v>#REF!</v>
      </c>
      <c r="I19" s="17">
        <v>3.13</v>
      </c>
      <c r="J19" s="18" t="e">
        <f>#REF!*12*I19</f>
        <v>#REF!</v>
      </c>
      <c r="K19" s="17">
        <v>3.96</v>
      </c>
      <c r="L19" s="18" t="e">
        <f>#REF!*12*K19</f>
        <v>#REF!</v>
      </c>
      <c r="M19" s="17"/>
      <c r="N19" s="18" t="e">
        <f>#REF!*12*M19</f>
        <v>#REF!</v>
      </c>
      <c r="O19" s="17"/>
      <c r="P19" s="18" t="e">
        <f>O19*12*#REF!</f>
        <v>#REF!</v>
      </c>
      <c r="Q19" s="17">
        <v>1.03</v>
      </c>
      <c r="R19" s="18" t="e">
        <f>Q19*12*#REF!</f>
        <v>#REF!</v>
      </c>
      <c r="S19" s="17"/>
      <c r="T19" s="4" t="e">
        <f>S19*12*#REF!</f>
        <v>#REF!</v>
      </c>
      <c r="U19" s="4" t="e">
        <f t="shared" si="0"/>
        <v>#REF!</v>
      </c>
      <c r="V19" s="17">
        <f t="shared" si="1"/>
        <v>22.37</v>
      </c>
      <c r="X19" s="9"/>
      <c r="Z19" s="10"/>
    </row>
    <row r="20" spans="2:26" s="1" customFormat="1" ht="16.350000000000001" customHeight="1" x14ac:dyDescent="0.25">
      <c r="B20" s="3" t="s">
        <v>27</v>
      </c>
      <c r="C20" s="17">
        <v>3.36</v>
      </c>
      <c r="D20" s="18" t="e">
        <f>#REF!*C20*12</f>
        <v>#REF!</v>
      </c>
      <c r="E20" s="17">
        <v>7.36</v>
      </c>
      <c r="F20" s="18" t="e">
        <f>#REF!*E20*12</f>
        <v>#REF!</v>
      </c>
      <c r="G20" s="17">
        <v>3.53</v>
      </c>
      <c r="H20" s="18" t="e">
        <f>#REF!*G20*12</f>
        <v>#REF!</v>
      </c>
      <c r="I20" s="17">
        <v>3.13</v>
      </c>
      <c r="J20" s="18" t="e">
        <f>#REF!*12*I20</f>
        <v>#REF!</v>
      </c>
      <c r="K20" s="17">
        <v>3.96</v>
      </c>
      <c r="L20" s="18" t="e">
        <f>#REF!*12*K20</f>
        <v>#REF!</v>
      </c>
      <c r="M20" s="17"/>
      <c r="N20" s="18" t="e">
        <f>#REF!*12*M20</f>
        <v>#REF!</v>
      </c>
      <c r="O20" s="17"/>
      <c r="P20" s="18" t="e">
        <f>O20*12*#REF!</f>
        <v>#REF!</v>
      </c>
      <c r="Q20" s="17">
        <v>1.03</v>
      </c>
      <c r="R20" s="18" t="e">
        <f>Q20*12*#REF!</f>
        <v>#REF!</v>
      </c>
      <c r="S20" s="17"/>
      <c r="T20" s="4" t="e">
        <f>S20*12*#REF!</f>
        <v>#REF!</v>
      </c>
      <c r="U20" s="4" t="e">
        <f t="shared" si="0"/>
        <v>#REF!</v>
      </c>
      <c r="V20" s="17">
        <f t="shared" si="1"/>
        <v>22.37</v>
      </c>
      <c r="X20" s="9"/>
      <c r="Z20" s="10"/>
    </row>
    <row r="21" spans="2:26" s="1" customFormat="1" x14ac:dyDescent="0.25">
      <c r="B21" s="3" t="s">
        <v>28</v>
      </c>
      <c r="C21" s="17">
        <v>3.36</v>
      </c>
      <c r="D21" s="18" t="e">
        <f>#REF!*C21*12</f>
        <v>#REF!</v>
      </c>
      <c r="E21" s="17">
        <v>7.36</v>
      </c>
      <c r="F21" s="18" t="e">
        <f>#REF!*E21*12</f>
        <v>#REF!</v>
      </c>
      <c r="G21" s="17">
        <v>3.53</v>
      </c>
      <c r="H21" s="18" t="e">
        <f>#REF!*G21*12</f>
        <v>#REF!</v>
      </c>
      <c r="I21" s="17">
        <v>3.13</v>
      </c>
      <c r="J21" s="18" t="e">
        <f>#REF!*12*I21</f>
        <v>#REF!</v>
      </c>
      <c r="K21" s="17">
        <v>3.96</v>
      </c>
      <c r="L21" s="18" t="e">
        <f>#REF!*12*K21</f>
        <v>#REF!</v>
      </c>
      <c r="M21" s="17">
        <v>1.06</v>
      </c>
      <c r="N21" s="18" t="e">
        <f>#REF!*12*M21</f>
        <v>#REF!</v>
      </c>
      <c r="O21" s="17"/>
      <c r="P21" s="18" t="e">
        <f>O21*12*#REF!</f>
        <v>#REF!</v>
      </c>
      <c r="Q21" s="17">
        <v>1.03</v>
      </c>
      <c r="R21" s="18" t="e">
        <f>Q21*12*#REF!</f>
        <v>#REF!</v>
      </c>
      <c r="S21" s="17"/>
      <c r="T21" s="4" t="e">
        <f>S21*12*#REF!</f>
        <v>#REF!</v>
      </c>
      <c r="U21" s="4" t="e">
        <f t="shared" si="0"/>
        <v>#REF!</v>
      </c>
      <c r="V21" s="17">
        <f t="shared" si="1"/>
        <v>23.43</v>
      </c>
      <c r="X21" s="9"/>
      <c r="Z21" s="10"/>
    </row>
    <row r="22" spans="2:26" s="1" customFormat="1" x14ac:dyDescent="0.25">
      <c r="B22" s="3" t="s">
        <v>29</v>
      </c>
      <c r="C22" s="17">
        <v>3.36</v>
      </c>
      <c r="D22" s="18" t="e">
        <f>#REF!*C22*12</f>
        <v>#REF!</v>
      </c>
      <c r="E22" s="17">
        <v>7.36</v>
      </c>
      <c r="F22" s="18" t="e">
        <f>#REF!*E22*12</f>
        <v>#REF!</v>
      </c>
      <c r="G22" s="17">
        <v>3.53</v>
      </c>
      <c r="H22" s="18" t="e">
        <f>#REF!*G22*12</f>
        <v>#REF!</v>
      </c>
      <c r="I22" s="17">
        <v>3.13</v>
      </c>
      <c r="J22" s="18" t="e">
        <f>#REF!*12*I22</f>
        <v>#REF!</v>
      </c>
      <c r="K22" s="17">
        <v>3.96</v>
      </c>
      <c r="L22" s="18" t="e">
        <f>#REF!*12*K22</f>
        <v>#REF!</v>
      </c>
      <c r="M22" s="17">
        <v>1.06</v>
      </c>
      <c r="N22" s="18" t="e">
        <f>#REF!*12*M22</f>
        <v>#REF!</v>
      </c>
      <c r="O22" s="17"/>
      <c r="P22" s="18" t="e">
        <f>O22*12*#REF!</f>
        <v>#REF!</v>
      </c>
      <c r="Q22" s="17">
        <v>1.03</v>
      </c>
      <c r="R22" s="18" t="e">
        <f>Q22*12*#REF!</f>
        <v>#REF!</v>
      </c>
      <c r="S22" s="17"/>
      <c r="T22" s="4" t="e">
        <f>S22*12*#REF!</f>
        <v>#REF!</v>
      </c>
      <c r="U22" s="4" t="e">
        <f t="shared" si="0"/>
        <v>#REF!</v>
      </c>
      <c r="V22" s="17">
        <f t="shared" si="1"/>
        <v>23.43</v>
      </c>
      <c r="X22" s="9"/>
      <c r="Z22" s="10"/>
    </row>
    <row r="23" spans="2:26" s="1" customFormat="1" x14ac:dyDescent="0.25">
      <c r="B23" s="3" t="s">
        <v>30</v>
      </c>
      <c r="C23" s="17">
        <v>3.36</v>
      </c>
      <c r="D23" s="18" t="e">
        <f>#REF!*C23*12</f>
        <v>#REF!</v>
      </c>
      <c r="E23" s="17">
        <v>7.36</v>
      </c>
      <c r="F23" s="18" t="e">
        <f>#REF!*E23*12</f>
        <v>#REF!</v>
      </c>
      <c r="G23" s="17">
        <v>3.53</v>
      </c>
      <c r="H23" s="18" t="e">
        <f>#REF!*G23*12</f>
        <v>#REF!</v>
      </c>
      <c r="I23" s="17">
        <v>3.13</v>
      </c>
      <c r="J23" s="18" t="e">
        <f>#REF!*12*I23</f>
        <v>#REF!</v>
      </c>
      <c r="K23" s="17">
        <v>3.96</v>
      </c>
      <c r="L23" s="18" t="e">
        <f>#REF!*12*K23</f>
        <v>#REF!</v>
      </c>
      <c r="M23" s="17">
        <v>1.06</v>
      </c>
      <c r="N23" s="18" t="e">
        <f>#REF!*12*M23</f>
        <v>#REF!</v>
      </c>
      <c r="O23" s="17">
        <v>4.75</v>
      </c>
      <c r="P23" s="18" t="e">
        <f>O23*12*#REF!</f>
        <v>#REF!</v>
      </c>
      <c r="Q23" s="17"/>
      <c r="R23" s="18" t="e">
        <f>Q23*12*#REF!</f>
        <v>#REF!</v>
      </c>
      <c r="S23" s="17">
        <v>0.52</v>
      </c>
      <c r="T23" s="4" t="e">
        <f>S23*12*#REF!</f>
        <v>#REF!</v>
      </c>
      <c r="U23" s="4" t="e">
        <f t="shared" si="0"/>
        <v>#REF!</v>
      </c>
      <c r="V23" s="17">
        <f t="shared" si="1"/>
        <v>27.669999999999998</v>
      </c>
      <c r="X23" s="9"/>
      <c r="Z23" s="10"/>
    </row>
    <row r="24" spans="2:26" s="1" customFormat="1" x14ac:dyDescent="0.25">
      <c r="B24" s="3" t="s">
        <v>31</v>
      </c>
      <c r="C24" s="17">
        <v>3.36</v>
      </c>
      <c r="D24" s="18" t="e">
        <f>#REF!*C24*12</f>
        <v>#REF!</v>
      </c>
      <c r="E24" s="17">
        <v>7.36</v>
      </c>
      <c r="F24" s="18" t="e">
        <f>#REF!*E24*12</f>
        <v>#REF!</v>
      </c>
      <c r="G24" s="17">
        <v>3.53</v>
      </c>
      <c r="H24" s="18" t="e">
        <f>#REF!*G24*12</f>
        <v>#REF!</v>
      </c>
      <c r="I24" s="17">
        <v>3.13</v>
      </c>
      <c r="J24" s="18" t="e">
        <f>#REF!*12*I24</f>
        <v>#REF!</v>
      </c>
      <c r="K24" s="17">
        <v>3.96</v>
      </c>
      <c r="L24" s="18" t="e">
        <f>#REF!*12*K24</f>
        <v>#REF!</v>
      </c>
      <c r="M24" s="17">
        <v>1.06</v>
      </c>
      <c r="N24" s="18" t="e">
        <f>#REF!*12*M24</f>
        <v>#REF!</v>
      </c>
      <c r="O24" s="17">
        <v>4.75</v>
      </c>
      <c r="P24" s="18" t="e">
        <f>O24*12*#REF!</f>
        <v>#REF!</v>
      </c>
      <c r="Q24" s="17"/>
      <c r="R24" s="18" t="e">
        <f>Q24*12*#REF!</f>
        <v>#REF!</v>
      </c>
      <c r="S24" s="17"/>
      <c r="T24" s="4" t="e">
        <f>S24*12*#REF!</f>
        <v>#REF!</v>
      </c>
      <c r="U24" s="4" t="e">
        <f t="shared" si="0"/>
        <v>#REF!</v>
      </c>
      <c r="V24" s="17">
        <f t="shared" si="1"/>
        <v>27.15</v>
      </c>
      <c r="X24" s="9"/>
      <c r="Z24" s="10"/>
    </row>
    <row r="25" spans="2:26" s="1" customFormat="1" x14ac:dyDescent="0.25">
      <c r="B25" s="3" t="s">
        <v>32</v>
      </c>
      <c r="C25" s="17">
        <v>3.36</v>
      </c>
      <c r="D25" s="18" t="e">
        <f>#REF!*C25*12</f>
        <v>#REF!</v>
      </c>
      <c r="E25" s="17">
        <v>7.36</v>
      </c>
      <c r="F25" s="18" t="e">
        <f>#REF!*E25*12</f>
        <v>#REF!</v>
      </c>
      <c r="G25" s="17">
        <v>3.53</v>
      </c>
      <c r="H25" s="18" t="e">
        <f>#REF!*G25*12</f>
        <v>#REF!</v>
      </c>
      <c r="I25" s="17">
        <v>3.13</v>
      </c>
      <c r="J25" s="18" t="e">
        <f>#REF!*12*I25</f>
        <v>#REF!</v>
      </c>
      <c r="K25" s="17">
        <v>3.96</v>
      </c>
      <c r="L25" s="18" t="e">
        <f>#REF!*12*K25</f>
        <v>#REF!</v>
      </c>
      <c r="M25" s="17">
        <v>1.06</v>
      </c>
      <c r="N25" s="18" t="e">
        <f>#REF!*12*M25</f>
        <v>#REF!</v>
      </c>
      <c r="O25" s="17">
        <v>4.75</v>
      </c>
      <c r="P25" s="18" t="e">
        <f>O25*12*#REF!</f>
        <v>#REF!</v>
      </c>
      <c r="Q25" s="17"/>
      <c r="R25" s="18" t="e">
        <f>Q25*12*#REF!</f>
        <v>#REF!</v>
      </c>
      <c r="S25" s="17">
        <v>0.52</v>
      </c>
      <c r="T25" s="4" t="e">
        <f>S25*12*#REF!</f>
        <v>#REF!</v>
      </c>
      <c r="U25" s="4" t="e">
        <f t="shared" si="0"/>
        <v>#REF!</v>
      </c>
      <c r="V25" s="17">
        <f t="shared" si="1"/>
        <v>27.669999999999998</v>
      </c>
      <c r="X25" s="9"/>
      <c r="Z25" s="10"/>
    </row>
    <row r="26" spans="2:26" s="1" customFormat="1" x14ac:dyDescent="0.25">
      <c r="B26" s="3" t="s">
        <v>33</v>
      </c>
      <c r="C26" s="17">
        <v>3.36</v>
      </c>
      <c r="D26" s="18" t="e">
        <f>#REF!*C26*12</f>
        <v>#REF!</v>
      </c>
      <c r="E26" s="17">
        <v>7.36</v>
      </c>
      <c r="F26" s="18" t="e">
        <f>#REF!*E26*12</f>
        <v>#REF!</v>
      </c>
      <c r="G26" s="17">
        <v>3.53</v>
      </c>
      <c r="H26" s="18" t="e">
        <f>#REF!*G26*12</f>
        <v>#REF!</v>
      </c>
      <c r="I26" s="17">
        <v>3.13</v>
      </c>
      <c r="J26" s="18" t="e">
        <f>#REF!*12*I26</f>
        <v>#REF!</v>
      </c>
      <c r="K26" s="17">
        <v>3.96</v>
      </c>
      <c r="L26" s="18" t="e">
        <f>#REF!*12*K26</f>
        <v>#REF!</v>
      </c>
      <c r="M26" s="17"/>
      <c r="N26" s="18" t="e">
        <f>#REF!*12*M26</f>
        <v>#REF!</v>
      </c>
      <c r="O26" s="17">
        <v>4.75</v>
      </c>
      <c r="P26" s="18" t="e">
        <f>O26*12*#REF!</f>
        <v>#REF!</v>
      </c>
      <c r="Q26" s="17"/>
      <c r="R26" s="18" t="e">
        <f>Q26*12*#REF!</f>
        <v>#REF!</v>
      </c>
      <c r="S26" s="17"/>
      <c r="T26" s="4" t="e">
        <f>S26*12*#REF!</f>
        <v>#REF!</v>
      </c>
      <c r="U26" s="4" t="e">
        <f t="shared" si="0"/>
        <v>#REF!</v>
      </c>
      <c r="V26" s="17">
        <f t="shared" si="1"/>
        <v>26.09</v>
      </c>
      <c r="X26" s="9"/>
      <c r="Z26" s="10"/>
    </row>
    <row r="27" spans="2:26" s="1" customFormat="1" x14ac:dyDescent="0.25">
      <c r="B27" s="3" t="s">
        <v>34</v>
      </c>
      <c r="C27" s="17">
        <v>3.36</v>
      </c>
      <c r="D27" s="18" t="e">
        <f>#REF!*C27*12</f>
        <v>#REF!</v>
      </c>
      <c r="E27" s="17">
        <v>7.36</v>
      </c>
      <c r="F27" s="18" t="e">
        <f>#REF!*E27*12</f>
        <v>#REF!</v>
      </c>
      <c r="G27" s="17">
        <v>3.53</v>
      </c>
      <c r="H27" s="18" t="e">
        <f>#REF!*G27*12</f>
        <v>#REF!</v>
      </c>
      <c r="I27" s="17">
        <v>3.13</v>
      </c>
      <c r="J27" s="18" t="e">
        <f>#REF!*12*I27</f>
        <v>#REF!</v>
      </c>
      <c r="K27" s="17">
        <v>3.96</v>
      </c>
      <c r="L27" s="18" t="e">
        <f>#REF!*12*K27</f>
        <v>#REF!</v>
      </c>
      <c r="M27" s="17"/>
      <c r="N27" s="18" t="e">
        <f>#REF!*12*M27</f>
        <v>#REF!</v>
      </c>
      <c r="O27" s="17"/>
      <c r="P27" s="18" t="e">
        <f>O27*12*#REF!</f>
        <v>#REF!</v>
      </c>
      <c r="Q27" s="17"/>
      <c r="R27" s="18" t="e">
        <f>Q27*12*#REF!</f>
        <v>#REF!</v>
      </c>
      <c r="S27" s="17"/>
      <c r="T27" s="4" t="e">
        <f>S27*12*#REF!</f>
        <v>#REF!</v>
      </c>
      <c r="U27" s="4" t="e">
        <f t="shared" si="0"/>
        <v>#REF!</v>
      </c>
      <c r="V27" s="17">
        <f t="shared" si="1"/>
        <v>21.34</v>
      </c>
      <c r="X27" s="9"/>
      <c r="Z27" s="10"/>
    </row>
    <row r="28" spans="2:26" s="1" customFormat="1" x14ac:dyDescent="0.25">
      <c r="B28" s="3" t="s">
        <v>35</v>
      </c>
      <c r="C28" s="17">
        <v>3.36</v>
      </c>
      <c r="D28" s="18" t="e">
        <f>#REF!*C28*12</f>
        <v>#REF!</v>
      </c>
      <c r="E28" s="17">
        <v>7.36</v>
      </c>
      <c r="F28" s="18" t="e">
        <f>#REF!*E28*12</f>
        <v>#REF!</v>
      </c>
      <c r="G28" s="17">
        <v>3.53</v>
      </c>
      <c r="H28" s="18" t="e">
        <f>#REF!*G28*12</f>
        <v>#REF!</v>
      </c>
      <c r="I28" s="17">
        <v>3.13</v>
      </c>
      <c r="J28" s="18" t="e">
        <f>#REF!*12*I28</f>
        <v>#REF!</v>
      </c>
      <c r="K28" s="17">
        <v>3.96</v>
      </c>
      <c r="L28" s="18" t="e">
        <f>#REF!*12*K28</f>
        <v>#REF!</v>
      </c>
      <c r="M28" s="17">
        <v>1.06</v>
      </c>
      <c r="N28" s="18" t="e">
        <f>#REF!*12*M28</f>
        <v>#REF!</v>
      </c>
      <c r="O28" s="17">
        <v>4.75</v>
      </c>
      <c r="P28" s="18" t="e">
        <f>O28*12*#REF!</f>
        <v>#REF!</v>
      </c>
      <c r="Q28" s="17"/>
      <c r="R28" s="18" t="e">
        <f>Q28*12*#REF!</f>
        <v>#REF!</v>
      </c>
      <c r="S28" s="17"/>
      <c r="T28" s="4" t="e">
        <f>S28*12*#REF!</f>
        <v>#REF!</v>
      </c>
      <c r="U28" s="4" t="e">
        <f t="shared" si="0"/>
        <v>#REF!</v>
      </c>
      <c r="V28" s="17">
        <f t="shared" si="1"/>
        <v>27.15</v>
      </c>
      <c r="X28" s="9"/>
      <c r="Z28" s="10"/>
    </row>
    <row r="29" spans="2:26" s="1" customFormat="1" x14ac:dyDescent="0.25">
      <c r="B29" s="3" t="s">
        <v>36</v>
      </c>
      <c r="C29" s="17">
        <v>3.36</v>
      </c>
      <c r="D29" s="18" t="e">
        <f>#REF!*C29*12</f>
        <v>#REF!</v>
      </c>
      <c r="E29" s="17">
        <v>7.36</v>
      </c>
      <c r="F29" s="18" t="e">
        <f>#REF!*E29*12</f>
        <v>#REF!</v>
      </c>
      <c r="G29" s="17">
        <v>3.53</v>
      </c>
      <c r="H29" s="18" t="e">
        <f>#REF!*G29*12</f>
        <v>#REF!</v>
      </c>
      <c r="I29" s="17">
        <v>3.13</v>
      </c>
      <c r="J29" s="18" t="e">
        <f>#REF!*12*I29</f>
        <v>#REF!</v>
      </c>
      <c r="K29" s="17">
        <v>3.96</v>
      </c>
      <c r="L29" s="18" t="e">
        <f>#REF!*12*K29</f>
        <v>#REF!</v>
      </c>
      <c r="M29" s="17">
        <v>1.06</v>
      </c>
      <c r="N29" s="18" t="e">
        <f>#REF!*12*M29</f>
        <v>#REF!</v>
      </c>
      <c r="O29" s="17">
        <v>4.75</v>
      </c>
      <c r="P29" s="18" t="e">
        <f>O29*12*#REF!</f>
        <v>#REF!</v>
      </c>
      <c r="Q29" s="17"/>
      <c r="R29" s="18" t="e">
        <f>Q29*12*#REF!</f>
        <v>#REF!</v>
      </c>
      <c r="S29" s="17">
        <v>0.52</v>
      </c>
      <c r="T29" s="5">
        <f>S29*12*6862.14</f>
        <v>42819.753600000004</v>
      </c>
      <c r="U29" s="4" t="e">
        <f t="shared" si="0"/>
        <v>#REF!</v>
      </c>
      <c r="V29" s="17">
        <f t="shared" si="1"/>
        <v>27.669999999999998</v>
      </c>
      <c r="X29" s="9"/>
      <c r="Z29" s="10"/>
    </row>
    <row r="30" spans="2:26" s="1" customFormat="1" ht="14.25" customHeight="1" x14ac:dyDescent="0.25">
      <c r="B30" s="3" t="s">
        <v>37</v>
      </c>
      <c r="C30" s="17">
        <v>3.36</v>
      </c>
      <c r="D30" s="18" t="e">
        <f>#REF!*C30*12</f>
        <v>#REF!</v>
      </c>
      <c r="E30" s="17">
        <v>7.36</v>
      </c>
      <c r="F30" s="18" t="e">
        <f>#REF!*E30*12</f>
        <v>#REF!</v>
      </c>
      <c r="G30" s="17">
        <v>3.53</v>
      </c>
      <c r="H30" s="18" t="e">
        <f>#REF!*G30*12</f>
        <v>#REF!</v>
      </c>
      <c r="I30" s="17">
        <v>3.13</v>
      </c>
      <c r="J30" s="18" t="e">
        <f>#REF!*12*I30</f>
        <v>#REF!</v>
      </c>
      <c r="K30" s="17">
        <v>3.96</v>
      </c>
      <c r="L30" s="18" t="e">
        <f>#REF!*12*K30</f>
        <v>#REF!</v>
      </c>
      <c r="M30" s="17">
        <v>1.06</v>
      </c>
      <c r="N30" s="18" t="e">
        <f>#REF!*12*M30</f>
        <v>#REF!</v>
      </c>
      <c r="O30" s="17"/>
      <c r="P30" s="18" t="e">
        <f>O30*12*#REF!</f>
        <v>#REF!</v>
      </c>
      <c r="Q30" s="17">
        <v>1.03</v>
      </c>
      <c r="R30" s="18" t="e">
        <f>Q30*12*#REF!</f>
        <v>#REF!</v>
      </c>
      <c r="S30" s="17"/>
      <c r="T30" s="4" t="e">
        <f>S30*12*#REF!</f>
        <v>#REF!</v>
      </c>
      <c r="U30" s="4" t="e">
        <f t="shared" si="0"/>
        <v>#REF!</v>
      </c>
      <c r="V30" s="17">
        <f t="shared" si="1"/>
        <v>23.43</v>
      </c>
      <c r="X30" s="9"/>
      <c r="Z30" s="10"/>
    </row>
    <row r="31" spans="2:26" s="6" customFormat="1" x14ac:dyDescent="0.25"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7"/>
      <c r="U31" s="7"/>
      <c r="V31" s="25"/>
    </row>
    <row r="32" spans="2:26" s="6" customFormat="1" ht="30" customHeight="1" x14ac:dyDescent="0.25">
      <c r="B32" s="15"/>
      <c r="C32" s="23"/>
      <c r="D32" s="22"/>
      <c r="E32" s="23"/>
      <c r="F32" s="22"/>
      <c r="G32" s="23"/>
      <c r="H32" s="22"/>
      <c r="I32" s="23"/>
      <c r="J32" s="22"/>
      <c r="K32" s="23"/>
      <c r="L32" s="22"/>
      <c r="M32" s="23"/>
      <c r="N32" s="22"/>
      <c r="O32" s="23"/>
      <c r="P32" s="22"/>
      <c r="Q32" s="23"/>
      <c r="R32" s="22"/>
      <c r="S32" s="23"/>
      <c r="T32" s="7"/>
      <c r="U32" s="7"/>
      <c r="V32" s="25"/>
    </row>
    <row r="33" spans="3:22" s="6" customFormat="1" x14ac:dyDescent="0.25">
      <c r="C33" s="23"/>
      <c r="D33" s="22"/>
      <c r="E33" s="23"/>
      <c r="F33" s="22"/>
      <c r="G33" s="23"/>
      <c r="H33" s="22"/>
      <c r="I33" s="23"/>
      <c r="J33" s="22"/>
      <c r="K33" s="23"/>
      <c r="L33" s="22"/>
      <c r="M33" s="23"/>
      <c r="N33" s="22"/>
      <c r="O33" s="23"/>
      <c r="P33" s="22"/>
      <c r="Q33" s="23"/>
      <c r="R33" s="22"/>
      <c r="S33" s="23"/>
      <c r="T33" s="7"/>
      <c r="U33" s="7"/>
      <c r="V33" s="25"/>
    </row>
    <row r="34" spans="3:22" s="6" customFormat="1" x14ac:dyDescent="0.25">
      <c r="C34" s="23"/>
      <c r="D34" s="22"/>
      <c r="E34" s="23"/>
      <c r="F34" s="22"/>
      <c r="G34" s="23"/>
      <c r="H34" s="22"/>
      <c r="I34" s="23"/>
      <c r="J34" s="22"/>
      <c r="K34" s="23"/>
      <c r="L34" s="22"/>
      <c r="M34" s="23"/>
      <c r="N34" s="22"/>
      <c r="O34" s="23"/>
      <c r="P34" s="22"/>
      <c r="Q34" s="23"/>
      <c r="R34" s="22"/>
      <c r="S34" s="23"/>
      <c r="T34" s="7"/>
      <c r="U34" s="7"/>
      <c r="V34" s="25"/>
    </row>
    <row r="35" spans="3:22" s="6" customFormat="1" x14ac:dyDescent="0.25">
      <c r="C35" s="23"/>
      <c r="D35" s="22"/>
      <c r="E35" s="23"/>
      <c r="F35" s="22"/>
      <c r="G35" s="23"/>
      <c r="H35" s="22"/>
      <c r="I35" s="23"/>
      <c r="J35" s="22"/>
      <c r="K35" s="23"/>
      <c r="L35" s="22"/>
      <c r="M35" s="23"/>
      <c r="N35" s="22"/>
      <c r="O35" s="23"/>
      <c r="P35" s="22"/>
      <c r="Q35" s="23"/>
      <c r="R35" s="22"/>
      <c r="S35" s="23"/>
      <c r="T35" s="7"/>
      <c r="U35" s="7"/>
      <c r="V35" s="25"/>
    </row>
    <row r="36" spans="3:22" s="6" customFormat="1" x14ac:dyDescent="0.25">
      <c r="C36" s="23"/>
      <c r="D36" s="22"/>
      <c r="E36" s="23"/>
      <c r="F36" s="22"/>
      <c r="G36" s="23"/>
      <c r="H36" s="22"/>
      <c r="I36" s="23"/>
      <c r="J36" s="22"/>
      <c r="K36" s="23"/>
      <c r="L36" s="22"/>
      <c r="M36" s="23"/>
      <c r="N36" s="22"/>
      <c r="O36" s="23"/>
      <c r="P36" s="22"/>
      <c r="Q36" s="23"/>
      <c r="R36" s="22"/>
      <c r="S36" s="23"/>
      <c r="T36" s="7"/>
      <c r="U36" s="7"/>
      <c r="V36" s="25"/>
    </row>
    <row r="37" spans="3:22" s="6" customFormat="1" x14ac:dyDescent="0.25">
      <c r="C37" s="23"/>
      <c r="D37" s="22"/>
      <c r="E37" s="23"/>
      <c r="F37" s="22"/>
      <c r="G37" s="23"/>
      <c r="H37" s="22"/>
      <c r="I37" s="23"/>
      <c r="J37" s="22"/>
      <c r="K37" s="23"/>
      <c r="L37" s="22"/>
      <c r="M37" s="23"/>
      <c r="N37" s="22"/>
      <c r="O37" s="23"/>
      <c r="P37" s="22"/>
      <c r="Q37" s="23"/>
      <c r="R37" s="22"/>
      <c r="S37" s="23"/>
      <c r="T37" s="7"/>
      <c r="U37" s="7"/>
      <c r="V37" s="25"/>
    </row>
    <row r="38" spans="3:22" s="6" customFormat="1" x14ac:dyDescent="0.25">
      <c r="C38" s="23"/>
      <c r="D38" s="22"/>
      <c r="E38" s="23"/>
      <c r="F38" s="22"/>
      <c r="G38" s="23"/>
      <c r="H38" s="22"/>
      <c r="I38" s="23"/>
      <c r="J38" s="22"/>
      <c r="K38" s="23"/>
      <c r="L38" s="22"/>
      <c r="M38" s="23"/>
      <c r="N38" s="22"/>
      <c r="O38" s="23"/>
      <c r="P38" s="22"/>
      <c r="Q38" s="23"/>
      <c r="R38" s="22"/>
      <c r="S38" s="23"/>
      <c r="T38" s="7"/>
      <c r="U38" s="7"/>
      <c r="V38" s="25"/>
    </row>
    <row r="39" spans="3:22" s="6" customFormat="1" x14ac:dyDescent="0.25">
      <c r="C39" s="23"/>
      <c r="D39" s="22"/>
      <c r="E39" s="23"/>
      <c r="F39" s="22"/>
      <c r="G39" s="23"/>
      <c r="H39" s="22"/>
      <c r="I39" s="23"/>
      <c r="J39" s="22"/>
      <c r="K39" s="23"/>
      <c r="L39" s="22"/>
      <c r="M39" s="23"/>
      <c r="N39" s="22"/>
      <c r="O39" s="23"/>
      <c r="P39" s="22"/>
      <c r="Q39" s="23"/>
      <c r="R39" s="22"/>
      <c r="S39" s="23"/>
      <c r="T39" s="7"/>
      <c r="U39" s="7"/>
      <c r="V39" s="25"/>
    </row>
    <row r="40" spans="3:22" s="6" customFormat="1" x14ac:dyDescent="0.25">
      <c r="C40" s="23"/>
      <c r="D40" s="22"/>
      <c r="E40" s="23"/>
      <c r="F40" s="22"/>
      <c r="G40" s="23"/>
      <c r="H40" s="22"/>
      <c r="I40" s="23"/>
      <c r="J40" s="22"/>
      <c r="K40" s="23"/>
      <c r="L40" s="22"/>
      <c r="M40" s="23"/>
      <c r="N40" s="22"/>
      <c r="O40" s="23"/>
      <c r="P40" s="22"/>
      <c r="Q40" s="23"/>
      <c r="R40" s="22"/>
      <c r="S40" s="23"/>
      <c r="T40" s="7"/>
      <c r="U40" s="7"/>
      <c r="V40" s="25"/>
    </row>
  </sheetData>
  <mergeCells count="15">
    <mergeCell ref="B2:G2"/>
    <mergeCell ref="C6:D6"/>
    <mergeCell ref="B5:B7"/>
    <mergeCell ref="B3:V3"/>
    <mergeCell ref="B8:V8"/>
    <mergeCell ref="V6:V7"/>
    <mergeCell ref="C5:U5"/>
    <mergeCell ref="S6:T6"/>
    <mergeCell ref="Q6:R6"/>
    <mergeCell ref="O6:P6"/>
    <mergeCell ref="M6:N6"/>
    <mergeCell ref="K6:L6"/>
    <mergeCell ref="I6:J6"/>
    <mergeCell ref="G6:H6"/>
    <mergeCell ref="E6:F6"/>
  </mergeCells>
  <pageMargins left="0.472441256046295" right="0.39370101690292397" top="0.157480418682098" bottom="0.157480418682098" header="0" footer="0"/>
  <pageSetup paperSize="9" scale="8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2025 Н.Девяткино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Владимир Шуравин</dc:creator>
  <cp:lastModifiedBy>Владимир Шуравин</cp:lastModifiedBy>
  <dcterms:created xsi:type="dcterms:W3CDTF">2025-01-29T08:31:03Z</dcterms:created>
  <dcterms:modified xsi:type="dcterms:W3CDTF">2025-07-29T11:42:10Z</dcterms:modified>
</cp:coreProperties>
</file>